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Лист1" sheetId="1" r:id="rId1"/>
    <sheet name="Лист2" sheetId="2" r:id="rId2"/>
  </sheets>
  <definedNames>
    <definedName name="_xlnm.Print_Area" localSheetId="0">'Лист1'!$A$1:$M$34</definedName>
    <definedName name="_xlnm.Print_Area" localSheetId="1">'Лист2'!$A$1:$N$43</definedName>
  </definedNames>
  <calcPr fullCalcOnLoad="1"/>
</workbook>
</file>

<file path=xl/sharedStrings.xml><?xml version="1.0" encoding="utf-8"?>
<sst xmlns="http://schemas.openxmlformats.org/spreadsheetml/2006/main" count="104" uniqueCount="40">
  <si>
    <t>Показатели</t>
  </si>
  <si>
    <t>Единица измерения</t>
  </si>
  <si>
    <t>отчет</t>
  </si>
  <si>
    <t>оценка</t>
  </si>
  <si>
    <t>тыс. чел</t>
  </si>
  <si>
    <t>в % к пред. году</t>
  </si>
  <si>
    <t>тыс. чел.</t>
  </si>
  <si>
    <t>Численность родившихся</t>
  </si>
  <si>
    <t>промилле</t>
  </si>
  <si>
    <t xml:space="preserve">Численность умерших </t>
  </si>
  <si>
    <t>Естественный прирост/убыль</t>
  </si>
  <si>
    <t>Миграционный прирост / убыль</t>
  </si>
  <si>
    <t>тыс.чел.</t>
  </si>
  <si>
    <t>городской округ/муниципальный район</t>
  </si>
  <si>
    <t xml:space="preserve">   моложе трудоспособного </t>
  </si>
  <si>
    <t>в % к среднегод.  числ-ти нас-я</t>
  </si>
  <si>
    <t xml:space="preserve">   трудоспособном</t>
  </si>
  <si>
    <t xml:space="preserve">   старше трудоспособного </t>
  </si>
  <si>
    <t>в % к среднегод.     числ-ти нас-я</t>
  </si>
  <si>
    <t>в % к среднегод.    числ-ти нас-я</t>
  </si>
  <si>
    <t>на 1000 чел.      нас-я</t>
  </si>
  <si>
    <t>Общий коэффициент рождаемости</t>
  </si>
  <si>
    <t>Общий коэффициент смертности</t>
  </si>
  <si>
    <t>Общий коэффициент естественного прироста/убыли</t>
  </si>
  <si>
    <t>Коэффициент миграционного прироста/убыли</t>
  </si>
  <si>
    <t xml:space="preserve">Среднегодовая численность населения </t>
  </si>
  <si>
    <t xml:space="preserve">    в том числе в возрасте*:</t>
  </si>
  <si>
    <t xml:space="preserve">                                                                                       ФИО исполнителя, код, телефон</t>
  </si>
  <si>
    <r>
      <rPr>
        <u val="single"/>
        <sz val="11"/>
        <rFont val="Arial Cyr"/>
        <family val="0"/>
      </rPr>
      <t>Методические пояснения:</t>
    </r>
    <r>
      <rPr>
        <sz val="11"/>
        <rFont val="Arial Cyr"/>
        <family val="0"/>
      </rPr>
      <t xml:space="preserve"> Общий коэффициент рождаемости (смертности, естественного прироста/убыли) рассчитывается как отношение количества родившихся (умерших, величины естественного прироста/убыли) к среднегодовой численности населения, умноженное на 1000. Коэффициент миграционного прироста/убыли рассчитывается как отношение величины миграционного прироста/убыли к среднегодовой численности населения, умноженное на 1000.</t>
    </r>
  </si>
  <si>
    <t xml:space="preserve"> Просим указывать ФИО и телефон исполнителя.</t>
  </si>
  <si>
    <t>Адрес эл.почты: IskakovaAM@economy.samregion.ru</t>
  </si>
  <si>
    <t xml:space="preserve">Контактный телефон: (846) 333 49 39 Искакова Алина Михайловна  </t>
  </si>
  <si>
    <t xml:space="preserve">*Возрастную структуру населения в расчете от среднегодовой численности в 2015 году следует  указать по оценке, так как статистические данные по возрастной структуре в территориальном разрезе на начало 2016 года будут опубликованы в 3 квартале т.г.  </t>
  </si>
  <si>
    <r>
      <t>Основные показатели, представляемые для разработки прогноза 
социально-экономического развития Самарской области на 2017 - 2019 годы,
по разделу «Демографическая ситуация»</t>
    </r>
    <r>
      <rPr>
        <b/>
        <sz val="10"/>
        <rFont val="Arial Cyr"/>
        <family val="0"/>
      </rPr>
      <t xml:space="preserve">
</t>
    </r>
  </si>
  <si>
    <t>базовый вар.</t>
  </si>
  <si>
    <t>консерват.вар.</t>
  </si>
  <si>
    <t>целевой вар.</t>
  </si>
  <si>
    <t>муниципальный район Волжский</t>
  </si>
  <si>
    <t>Никифорова Т.И. -260-33-40</t>
  </si>
  <si>
    <t xml:space="preserve">Основные показатели, представляемые для разработки прогноза 
социально-экономического развития Самарской области на 2017 - 2019 годы,
по разделу «Демографическая ситуация»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</si>
</sst>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22"/>
      <name val="Times New Roman"/>
      <family val="1"/>
    </font>
    <font>
      <sz val="11"/>
      <name val="Arial Cyr"/>
      <family val="0"/>
    </font>
    <font>
      <u val="single"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1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2" fontId="0" fillId="0" borderId="0" xfId="0" applyNumberFormat="1" applyFill="1" applyAlignment="1">
      <alignment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2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17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wrapText="1"/>
    </xf>
    <xf numFmtId="17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72" fontId="1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0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90" zoomScaleSheetLayoutView="90" zoomScalePageLayoutView="0" workbookViewId="0" topLeftCell="A1">
      <pane xSplit="12" topLeftCell="M1" activePane="topRight" state="frozen"/>
      <selection pane="topLeft" activeCell="A1" sqref="A1"/>
      <selection pane="topRight" activeCell="A1" sqref="A1:M34"/>
    </sheetView>
  </sheetViews>
  <sheetFormatPr defaultColWidth="9.00390625" defaultRowHeight="12.75"/>
  <cols>
    <col min="1" max="1" width="35.00390625" style="31" customWidth="1"/>
    <col min="2" max="2" width="11.25390625" style="31" customWidth="1"/>
    <col min="3" max="3" width="13.25390625" style="36" customWidth="1"/>
    <col min="4" max="4" width="12.00390625" style="31" customWidth="1"/>
    <col min="5" max="5" width="14.75390625" style="31" customWidth="1"/>
    <col min="6" max="6" width="11.00390625" style="31" customWidth="1"/>
    <col min="7" max="7" width="14.00390625" style="31" customWidth="1"/>
    <col min="8" max="8" width="14.25390625" style="31" customWidth="1"/>
    <col min="9" max="9" width="11.00390625" style="31" customWidth="1"/>
    <col min="10" max="10" width="13.125" style="31" customWidth="1"/>
    <col min="11" max="11" width="12.875" style="31" customWidth="1"/>
    <col min="12" max="12" width="11.125" style="31" customWidth="1"/>
    <col min="13" max="13" width="12.75390625" style="31" customWidth="1"/>
    <col min="14" max="16384" width="9.125" style="31" customWidth="1"/>
  </cols>
  <sheetData>
    <row r="1" spans="1:13" ht="18.75" customHeight="1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30"/>
    </row>
    <row r="2" spans="1:13" ht="13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0"/>
    </row>
    <row r="3" spans="1:13" ht="14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30"/>
    </row>
    <row r="4" spans="1:13" ht="6" customHeight="1" hidden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30"/>
    </row>
    <row r="5" spans="1:13" ht="14.25" customHeight="1" hidden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30"/>
    </row>
    <row r="6" spans="1:13" ht="12.75" customHeight="1">
      <c r="A6" s="9"/>
      <c r="B6" s="9"/>
      <c r="C6" s="56" t="s">
        <v>37</v>
      </c>
      <c r="D6" s="56"/>
      <c r="E6" s="56"/>
      <c r="F6" s="56"/>
      <c r="G6" s="56"/>
      <c r="H6" s="56"/>
      <c r="I6" s="9"/>
      <c r="J6" s="9"/>
      <c r="K6" s="9"/>
      <c r="L6" s="9"/>
      <c r="M6" s="9"/>
    </row>
    <row r="7" spans="1:13" ht="7.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7"/>
    </row>
    <row r="8" spans="1:13" ht="12.75" hidden="1">
      <c r="A8" s="7"/>
      <c r="B8" s="7"/>
      <c r="C8" s="10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5" ht="12.75" customHeight="1">
      <c r="A9" s="42" t="s">
        <v>0</v>
      </c>
      <c r="B9" s="53" t="s">
        <v>1</v>
      </c>
      <c r="C9" s="62">
        <v>2016</v>
      </c>
      <c r="D9" s="44">
        <v>2017</v>
      </c>
      <c r="E9" s="64">
        <v>2018</v>
      </c>
      <c r="F9" s="65"/>
      <c r="G9" s="66"/>
      <c r="H9" s="64">
        <v>2019</v>
      </c>
      <c r="I9" s="65"/>
      <c r="J9" s="66"/>
      <c r="K9" s="64">
        <v>2020</v>
      </c>
      <c r="L9" s="65"/>
      <c r="M9" s="66"/>
      <c r="N9" s="40"/>
      <c r="O9" s="41"/>
    </row>
    <row r="10" spans="1:15" ht="12.75" customHeight="1">
      <c r="A10" s="50"/>
      <c r="B10" s="54"/>
      <c r="C10" s="63"/>
      <c r="D10" s="45"/>
      <c r="E10" s="67"/>
      <c r="F10" s="68"/>
      <c r="G10" s="69"/>
      <c r="H10" s="67"/>
      <c r="I10" s="68"/>
      <c r="J10" s="69"/>
      <c r="K10" s="67"/>
      <c r="L10" s="68"/>
      <c r="M10" s="69"/>
      <c r="N10" s="40"/>
      <c r="O10" s="41"/>
    </row>
    <row r="11" spans="1:13" ht="12.75" customHeight="1">
      <c r="A11" s="50"/>
      <c r="B11" s="54"/>
      <c r="C11" s="59" t="s">
        <v>2</v>
      </c>
      <c r="D11" s="42" t="s">
        <v>3</v>
      </c>
      <c r="E11" s="42" t="s">
        <v>34</v>
      </c>
      <c r="F11" s="42" t="s">
        <v>35</v>
      </c>
      <c r="G11" s="42" t="s">
        <v>36</v>
      </c>
      <c r="H11" s="42" t="s">
        <v>34</v>
      </c>
      <c r="I11" s="42" t="s">
        <v>35</v>
      </c>
      <c r="J11" s="42" t="s">
        <v>36</v>
      </c>
      <c r="K11" s="42" t="s">
        <v>34</v>
      </c>
      <c r="L11" s="42" t="s">
        <v>35</v>
      </c>
      <c r="M11" s="42" t="s">
        <v>36</v>
      </c>
    </row>
    <row r="12" spans="1:13" ht="22.5" customHeight="1">
      <c r="A12" s="43"/>
      <c r="B12" s="55"/>
      <c r="C12" s="60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8.75" customHeight="1">
      <c r="A13" s="38" t="s">
        <v>25</v>
      </c>
      <c r="B13" s="2" t="s">
        <v>4</v>
      </c>
      <c r="C13" s="26">
        <v>91.3</v>
      </c>
      <c r="D13" s="26">
        <v>95.2</v>
      </c>
      <c r="E13" s="27">
        <v>98.4</v>
      </c>
      <c r="F13" s="27">
        <v>98.4</v>
      </c>
      <c r="G13" s="27">
        <v>98.6</v>
      </c>
      <c r="H13" s="27">
        <v>101.2</v>
      </c>
      <c r="I13" s="27">
        <v>101.2</v>
      </c>
      <c r="J13" s="27">
        <v>101.5</v>
      </c>
      <c r="K13" s="27">
        <v>104.3</v>
      </c>
      <c r="L13" s="27">
        <v>104.3</v>
      </c>
      <c r="M13" s="26">
        <v>104.7</v>
      </c>
    </row>
    <row r="14" spans="1:13" ht="25.5">
      <c r="A14" s="39"/>
      <c r="B14" s="2" t="s">
        <v>5</v>
      </c>
      <c r="C14" s="26">
        <v>104</v>
      </c>
      <c r="D14" s="26">
        <v>104.3</v>
      </c>
      <c r="E14" s="26">
        <f>E13/D13*100</f>
        <v>103.36134453781514</v>
      </c>
      <c r="F14" s="26">
        <f>F13/D13*100</f>
        <v>103.36134453781514</v>
      </c>
      <c r="G14" s="26">
        <f aca="true" t="shared" si="0" ref="G14:M14">G13/D13*100</f>
        <v>103.57142857142856</v>
      </c>
      <c r="H14" s="26">
        <f t="shared" si="0"/>
        <v>102.84552845528454</v>
      </c>
      <c r="I14" s="26">
        <f t="shared" si="0"/>
        <v>102.84552845528454</v>
      </c>
      <c r="J14" s="26">
        <f t="shared" si="0"/>
        <v>102.94117647058825</v>
      </c>
      <c r="K14" s="26">
        <f t="shared" si="0"/>
        <v>103.06324110671936</v>
      </c>
      <c r="L14" s="26">
        <f t="shared" si="0"/>
        <v>103.06324110671936</v>
      </c>
      <c r="M14" s="26">
        <f t="shared" si="0"/>
        <v>103.15270935960592</v>
      </c>
    </row>
    <row r="15" spans="1:13" ht="19.5" customHeight="1">
      <c r="A15" s="17" t="s">
        <v>26</v>
      </c>
      <c r="B15" s="2"/>
      <c r="C15" s="32">
        <f>C17+C19+C21</f>
        <v>100</v>
      </c>
      <c r="D15" s="32">
        <f aca="true" t="shared" si="1" ref="D15:M15">D17+D19+D21</f>
        <v>99.96848739495799</v>
      </c>
      <c r="E15" s="32">
        <f t="shared" si="1"/>
        <v>99.97967479674797</v>
      </c>
      <c r="F15" s="32">
        <f t="shared" si="1"/>
        <v>100</v>
      </c>
      <c r="G15" s="32">
        <f t="shared" si="1"/>
        <v>100</v>
      </c>
      <c r="H15" s="32">
        <f t="shared" si="1"/>
        <v>100.04940711462451</v>
      </c>
      <c r="I15" s="32">
        <f t="shared" si="1"/>
        <v>100.04940711462451</v>
      </c>
      <c r="J15" s="32">
        <f t="shared" si="1"/>
        <v>100</v>
      </c>
      <c r="K15" s="32">
        <f t="shared" si="1"/>
        <v>100.00000000000003</v>
      </c>
      <c r="L15" s="32">
        <f t="shared" si="1"/>
        <v>100.00000000000003</v>
      </c>
      <c r="M15" s="32">
        <f t="shared" si="1"/>
        <v>100.00000000000001</v>
      </c>
    </row>
    <row r="16" spans="1:13" ht="20.25" customHeight="1">
      <c r="A16" s="38" t="s">
        <v>14</v>
      </c>
      <c r="B16" s="2" t="s">
        <v>4</v>
      </c>
      <c r="C16" s="28">
        <v>15</v>
      </c>
      <c r="D16" s="26">
        <v>15.87</v>
      </c>
      <c r="E16" s="26">
        <v>16.3</v>
      </c>
      <c r="F16" s="26">
        <v>16.3</v>
      </c>
      <c r="G16" s="26">
        <v>16.5</v>
      </c>
      <c r="H16" s="28">
        <v>17</v>
      </c>
      <c r="I16" s="28">
        <v>17</v>
      </c>
      <c r="J16" s="26">
        <v>17.4</v>
      </c>
      <c r="K16" s="26">
        <v>17.8</v>
      </c>
      <c r="L16" s="26">
        <v>17.8</v>
      </c>
      <c r="M16" s="26">
        <v>18</v>
      </c>
    </row>
    <row r="17" spans="1:13" ht="40.5" customHeight="1">
      <c r="A17" s="39"/>
      <c r="B17" s="2" t="s">
        <v>15</v>
      </c>
      <c r="C17" s="26">
        <f>C16/C13*100</f>
        <v>16.42935377875137</v>
      </c>
      <c r="D17" s="26">
        <f aca="true" t="shared" si="2" ref="D17:M17">D16/D13*100</f>
        <v>16.67016806722689</v>
      </c>
      <c r="E17" s="26">
        <f t="shared" si="2"/>
        <v>16.565040650406505</v>
      </c>
      <c r="F17" s="26">
        <f>F16/F13*100</f>
        <v>16.565040650406505</v>
      </c>
      <c r="G17" s="26">
        <f>G16/G13*100</f>
        <v>16.734279918864097</v>
      </c>
      <c r="H17" s="26">
        <f t="shared" si="2"/>
        <v>16.798418972332016</v>
      </c>
      <c r="I17" s="26">
        <f>I16/I13*100</f>
        <v>16.798418972332016</v>
      </c>
      <c r="J17" s="26">
        <f t="shared" si="2"/>
        <v>17.14285714285714</v>
      </c>
      <c r="K17" s="26">
        <f t="shared" si="2"/>
        <v>17.06615532118888</v>
      </c>
      <c r="L17" s="26">
        <f>L16/L13*100</f>
        <v>17.06615532118888</v>
      </c>
      <c r="M17" s="26">
        <f t="shared" si="2"/>
        <v>17.191977077363894</v>
      </c>
    </row>
    <row r="18" spans="1:13" ht="18.75" customHeight="1">
      <c r="A18" s="38" t="s">
        <v>16</v>
      </c>
      <c r="B18" s="2" t="s">
        <v>4</v>
      </c>
      <c r="C18" s="28">
        <v>56.3</v>
      </c>
      <c r="D18" s="26">
        <v>59</v>
      </c>
      <c r="E18" s="26">
        <v>61.88</v>
      </c>
      <c r="F18" s="26">
        <v>61.9</v>
      </c>
      <c r="G18" s="26">
        <v>62.1</v>
      </c>
      <c r="H18" s="28">
        <v>64.15</v>
      </c>
      <c r="I18" s="28">
        <v>64.15</v>
      </c>
      <c r="J18" s="26">
        <v>65</v>
      </c>
      <c r="K18" s="26">
        <v>67.4</v>
      </c>
      <c r="L18" s="26">
        <v>67.4</v>
      </c>
      <c r="M18" s="26">
        <v>67.7</v>
      </c>
    </row>
    <row r="19" spans="1:13" ht="42" customHeight="1">
      <c r="A19" s="39"/>
      <c r="B19" s="2" t="s">
        <v>18</v>
      </c>
      <c r="C19" s="26">
        <f aca="true" t="shared" si="3" ref="C19:M19">C18/C13*100</f>
        <v>61.66484118291346</v>
      </c>
      <c r="D19" s="26">
        <f t="shared" si="3"/>
        <v>61.97478991596639</v>
      </c>
      <c r="E19" s="26">
        <f t="shared" si="3"/>
        <v>62.88617886178862</v>
      </c>
      <c r="F19" s="26">
        <f>F18/F13*100</f>
        <v>62.90650406504065</v>
      </c>
      <c r="G19" s="26">
        <f t="shared" si="3"/>
        <v>62.9817444219067</v>
      </c>
      <c r="H19" s="26">
        <f t="shared" si="3"/>
        <v>63.38932806324111</v>
      </c>
      <c r="I19" s="26">
        <f>I18/I13*100</f>
        <v>63.38932806324111</v>
      </c>
      <c r="J19" s="26">
        <f t="shared" si="3"/>
        <v>64.03940886699507</v>
      </c>
      <c r="K19" s="26">
        <f t="shared" si="3"/>
        <v>64.62128475551296</v>
      </c>
      <c r="L19" s="26">
        <f>L18/L13*100</f>
        <v>64.62128475551296</v>
      </c>
      <c r="M19" s="26">
        <f t="shared" si="3"/>
        <v>64.66093600764088</v>
      </c>
    </row>
    <row r="20" spans="1:13" ht="19.5" customHeight="1">
      <c r="A20" s="51" t="s">
        <v>17</v>
      </c>
      <c r="B20" s="2" t="s">
        <v>4</v>
      </c>
      <c r="C20" s="28">
        <v>20</v>
      </c>
      <c r="D20" s="26">
        <v>20.3</v>
      </c>
      <c r="E20" s="26">
        <v>20.2</v>
      </c>
      <c r="F20" s="26">
        <v>20.2</v>
      </c>
      <c r="G20" s="26">
        <v>20</v>
      </c>
      <c r="H20" s="26">
        <v>20.1</v>
      </c>
      <c r="I20" s="26">
        <v>20.1</v>
      </c>
      <c r="J20" s="26">
        <v>19.1</v>
      </c>
      <c r="K20" s="26">
        <v>19.1</v>
      </c>
      <c r="L20" s="26">
        <v>19.1</v>
      </c>
      <c r="M20" s="26">
        <v>19</v>
      </c>
    </row>
    <row r="21" spans="1:13" ht="45" customHeight="1">
      <c r="A21" s="52"/>
      <c r="B21" s="2" t="s">
        <v>19</v>
      </c>
      <c r="C21" s="26">
        <f>C20/C13*100</f>
        <v>21.90580503833516</v>
      </c>
      <c r="D21" s="26">
        <f>D20/D13*100</f>
        <v>21.323529411764707</v>
      </c>
      <c r="E21" s="26">
        <f aca="true" t="shared" si="4" ref="E21:M21">E20/E13*100</f>
        <v>20.528455284552845</v>
      </c>
      <c r="F21" s="26">
        <f>F20/F13*100</f>
        <v>20.528455284552845</v>
      </c>
      <c r="G21" s="26">
        <f>G20/G13*100</f>
        <v>20.28397565922921</v>
      </c>
      <c r="H21" s="26">
        <f t="shared" si="4"/>
        <v>19.861660079051386</v>
      </c>
      <c r="I21" s="26">
        <f>I20/I13*100</f>
        <v>19.861660079051386</v>
      </c>
      <c r="J21" s="26">
        <f t="shared" si="4"/>
        <v>18.817733990147783</v>
      </c>
      <c r="K21" s="26">
        <f t="shared" si="4"/>
        <v>18.31255992329818</v>
      </c>
      <c r="L21" s="26">
        <f>L20/L13*100</f>
        <v>18.31255992329818</v>
      </c>
      <c r="M21" s="26">
        <f t="shared" si="4"/>
        <v>18.147086914995224</v>
      </c>
    </row>
    <row r="22" spans="1:13" ht="21.75" customHeight="1">
      <c r="A22" s="38" t="s">
        <v>7</v>
      </c>
      <c r="B22" s="2" t="s">
        <v>4</v>
      </c>
      <c r="C22" s="29">
        <v>0.927</v>
      </c>
      <c r="D22" s="29">
        <v>0.967</v>
      </c>
      <c r="E22" s="29">
        <v>1.012</v>
      </c>
      <c r="F22" s="29">
        <v>1.012</v>
      </c>
      <c r="G22" s="29">
        <v>1.026</v>
      </c>
      <c r="H22" s="29">
        <v>1.072</v>
      </c>
      <c r="I22" s="29">
        <v>1.072</v>
      </c>
      <c r="J22" s="29">
        <v>1.118</v>
      </c>
      <c r="K22" s="29">
        <v>1.156</v>
      </c>
      <c r="L22" s="29">
        <v>1.156</v>
      </c>
      <c r="M22" s="29">
        <v>1.253</v>
      </c>
    </row>
    <row r="23" spans="1:13" ht="25.5">
      <c r="A23" s="39"/>
      <c r="B23" s="2" t="s">
        <v>5</v>
      </c>
      <c r="C23" s="26">
        <f>C22/0.903*100</f>
        <v>102.65780730897009</v>
      </c>
      <c r="D23" s="26">
        <f>D22/C22*100</f>
        <v>104.31499460625673</v>
      </c>
      <c r="E23" s="26">
        <f>E22/D22*100</f>
        <v>104.6535677352637</v>
      </c>
      <c r="F23" s="26">
        <f>F22/D22*100</f>
        <v>104.6535677352637</v>
      </c>
      <c r="G23" s="26">
        <f>G22/D22*100</f>
        <v>106.10134436401242</v>
      </c>
      <c r="H23" s="26">
        <f>+H22/E22*100</f>
        <v>105.92885375494072</v>
      </c>
      <c r="I23" s="26">
        <f>+I22/F22*100</f>
        <v>105.92885375494072</v>
      </c>
      <c r="J23" s="26">
        <f>J22/G22*100</f>
        <v>108.96686159844056</v>
      </c>
      <c r="K23" s="26">
        <f>K22/H22*100</f>
        <v>107.83582089552237</v>
      </c>
      <c r="L23" s="26">
        <f>L22/I22*100</f>
        <v>107.83582089552237</v>
      </c>
      <c r="M23" s="26">
        <f>M22/J22*100</f>
        <v>112.0751341681574</v>
      </c>
    </row>
    <row r="24" spans="1:13" ht="25.5" customHeight="1">
      <c r="A24" s="17" t="s">
        <v>21</v>
      </c>
      <c r="B24" s="2" t="s">
        <v>8</v>
      </c>
      <c r="C24" s="26">
        <v>10.2</v>
      </c>
      <c r="D24" s="26">
        <f>D22/D13*1000</f>
        <v>10.157563025210084</v>
      </c>
      <c r="E24" s="26">
        <f aca="true" t="shared" si="5" ref="E24:M24">E22/E13*1000</f>
        <v>10.284552845528456</v>
      </c>
      <c r="F24" s="26">
        <f t="shared" si="5"/>
        <v>10.284552845528456</v>
      </c>
      <c r="G24" s="26">
        <f t="shared" si="5"/>
        <v>10.405679513184584</v>
      </c>
      <c r="H24" s="26">
        <f t="shared" si="5"/>
        <v>10.592885375494072</v>
      </c>
      <c r="I24" s="26">
        <f t="shared" si="5"/>
        <v>10.592885375494072</v>
      </c>
      <c r="J24" s="26">
        <f t="shared" si="5"/>
        <v>11.014778325123153</v>
      </c>
      <c r="K24" s="26">
        <f t="shared" si="5"/>
        <v>11.083413231064238</v>
      </c>
      <c r="L24" s="26">
        <f t="shared" si="5"/>
        <v>11.083413231064238</v>
      </c>
      <c r="M24" s="26">
        <f t="shared" si="5"/>
        <v>11.967526265520533</v>
      </c>
    </row>
    <row r="25" spans="1:13" ht="20.25" customHeight="1">
      <c r="A25" s="38" t="s">
        <v>9</v>
      </c>
      <c r="B25" s="2" t="s">
        <v>6</v>
      </c>
      <c r="C25" s="29">
        <v>0.878</v>
      </c>
      <c r="D25" s="29">
        <v>0.795</v>
      </c>
      <c r="E25" s="29">
        <v>0.759</v>
      </c>
      <c r="F25" s="29">
        <v>0.759</v>
      </c>
      <c r="G25" s="29">
        <v>0.756</v>
      </c>
      <c r="H25" s="29">
        <v>0.752</v>
      </c>
      <c r="I25" s="29">
        <v>0.752</v>
      </c>
      <c r="J25" s="29">
        <v>0.745</v>
      </c>
      <c r="K25" s="29">
        <v>0.738</v>
      </c>
      <c r="L25" s="29">
        <v>0.738</v>
      </c>
      <c r="M25" s="29">
        <v>0.712</v>
      </c>
    </row>
    <row r="26" spans="1:13" ht="25.5">
      <c r="A26" s="39"/>
      <c r="B26" s="2" t="s">
        <v>5</v>
      </c>
      <c r="C26" s="26">
        <f>C25/0.971*100</f>
        <v>90.42224510813594</v>
      </c>
      <c r="D26" s="28">
        <f>D25/C25*100</f>
        <v>90.54669703872437</v>
      </c>
      <c r="E26" s="28">
        <f>E25/D25*100</f>
        <v>95.47169811320755</v>
      </c>
      <c r="F26" s="28">
        <f>F25/D25*100</f>
        <v>95.47169811320755</v>
      </c>
      <c r="G26" s="28">
        <f aca="true" t="shared" si="6" ref="G26:M26">G25/D25*100</f>
        <v>95.09433962264151</v>
      </c>
      <c r="H26" s="28">
        <f>H25/E25*100</f>
        <v>99.07773386034255</v>
      </c>
      <c r="I26" s="28">
        <f>I25/F25*100</f>
        <v>99.07773386034255</v>
      </c>
      <c r="J26" s="28">
        <f t="shared" si="6"/>
        <v>98.54497354497354</v>
      </c>
      <c r="K26" s="28">
        <f t="shared" si="6"/>
        <v>98.13829787234042</v>
      </c>
      <c r="L26" s="28">
        <f t="shared" si="6"/>
        <v>98.13829787234042</v>
      </c>
      <c r="M26" s="28">
        <f t="shared" si="6"/>
        <v>95.57046979865771</v>
      </c>
    </row>
    <row r="27" spans="1:13" ht="17.25" customHeight="1">
      <c r="A27" s="23" t="s">
        <v>22</v>
      </c>
      <c r="B27" s="4" t="s">
        <v>8</v>
      </c>
      <c r="C27" s="28">
        <v>9.6</v>
      </c>
      <c r="D27" s="28">
        <f>D25/D13*1000</f>
        <v>8.350840336134453</v>
      </c>
      <c r="E27" s="28">
        <f aca="true" t="shared" si="7" ref="E27:M27">E25/E13*1000</f>
        <v>7.713414634146341</v>
      </c>
      <c r="F27" s="28">
        <f>F25/F13*1000</f>
        <v>7.713414634146341</v>
      </c>
      <c r="G27" s="28">
        <f t="shared" si="7"/>
        <v>7.667342799188641</v>
      </c>
      <c r="H27" s="28">
        <f t="shared" si="7"/>
        <v>7.430830039525691</v>
      </c>
      <c r="I27" s="28">
        <f>I25/I13*1000</f>
        <v>7.430830039525691</v>
      </c>
      <c r="J27" s="28">
        <f t="shared" si="7"/>
        <v>7.3399014778325125</v>
      </c>
      <c r="K27" s="28">
        <f t="shared" si="7"/>
        <v>7.075743048897411</v>
      </c>
      <c r="L27" s="28">
        <f>L25/L13*1000</f>
        <v>7.075743048897411</v>
      </c>
      <c r="M27" s="28">
        <f t="shared" si="7"/>
        <v>6.800382043935053</v>
      </c>
    </row>
    <row r="28" spans="1:13" ht="24.75" customHeight="1">
      <c r="A28" s="46" t="s">
        <v>10</v>
      </c>
      <c r="B28" s="24" t="s">
        <v>6</v>
      </c>
      <c r="C28" s="29">
        <f>C22-C25</f>
        <v>0.049000000000000044</v>
      </c>
      <c r="D28" s="29">
        <f>D22-D25</f>
        <v>0.17199999999999993</v>
      </c>
      <c r="E28" s="29">
        <f aca="true" t="shared" si="8" ref="E28:M28">E22-E25</f>
        <v>0.253</v>
      </c>
      <c r="F28" s="29">
        <f t="shared" si="8"/>
        <v>0.253</v>
      </c>
      <c r="G28" s="29">
        <f t="shared" si="8"/>
        <v>0.27</v>
      </c>
      <c r="H28" s="29">
        <f t="shared" si="8"/>
        <v>0.32000000000000006</v>
      </c>
      <c r="I28" s="29">
        <f t="shared" si="8"/>
        <v>0.32000000000000006</v>
      </c>
      <c r="J28" s="29">
        <f t="shared" si="8"/>
        <v>0.3730000000000001</v>
      </c>
      <c r="K28" s="29">
        <f t="shared" si="8"/>
        <v>0.4179999999999999</v>
      </c>
      <c r="L28" s="29">
        <f t="shared" si="8"/>
        <v>0.4179999999999999</v>
      </c>
      <c r="M28" s="29">
        <f t="shared" si="8"/>
        <v>0.5409999999999999</v>
      </c>
    </row>
    <row r="29" spans="1:13" ht="25.5">
      <c r="A29" s="47"/>
      <c r="B29" s="4" t="s">
        <v>5</v>
      </c>
      <c r="C29" s="26">
        <f>C28/0.068*100</f>
        <v>72.05882352941182</v>
      </c>
      <c r="D29" s="26">
        <f>D28/0.049*100</f>
        <v>351.0204081632652</v>
      </c>
      <c r="E29" s="28">
        <f>E28/D28*100</f>
        <v>147.09302325581402</v>
      </c>
      <c r="F29" s="28">
        <f>F28/D28*100</f>
        <v>147.09302325581402</v>
      </c>
      <c r="G29" s="26">
        <f>G28/D28*100</f>
        <v>156.9767441860466</v>
      </c>
      <c r="H29" s="26">
        <f aca="true" t="shared" si="9" ref="H29:M29">H28/E28*100</f>
        <v>126.4822134387352</v>
      </c>
      <c r="I29" s="26">
        <f t="shared" si="9"/>
        <v>126.4822134387352</v>
      </c>
      <c r="J29" s="26">
        <f t="shared" si="9"/>
        <v>138.14814814814818</v>
      </c>
      <c r="K29" s="26">
        <f t="shared" si="9"/>
        <v>130.62499999999994</v>
      </c>
      <c r="L29" s="26">
        <f t="shared" si="9"/>
        <v>130.62499999999994</v>
      </c>
      <c r="M29" s="26">
        <f t="shared" si="9"/>
        <v>145.04021447721175</v>
      </c>
    </row>
    <row r="30" spans="1:13" ht="33.75" customHeight="1">
      <c r="A30" s="23" t="s">
        <v>23</v>
      </c>
      <c r="B30" s="4" t="s">
        <v>8</v>
      </c>
      <c r="C30" s="26">
        <v>0.6</v>
      </c>
      <c r="D30" s="26">
        <f>D28/D13*1000</f>
        <v>1.8067226890756294</v>
      </c>
      <c r="E30" s="26">
        <f aca="true" t="shared" si="10" ref="E30:M30">E28/E13*1000</f>
        <v>2.571138211382114</v>
      </c>
      <c r="F30" s="26">
        <f>F28/F13*1000</f>
        <v>2.571138211382114</v>
      </c>
      <c r="G30" s="26">
        <f t="shared" si="10"/>
        <v>2.7383367139959436</v>
      </c>
      <c r="H30" s="26">
        <f t="shared" si="10"/>
        <v>3.16205533596838</v>
      </c>
      <c r="I30" s="26">
        <f>I28/I13*1000</f>
        <v>3.16205533596838</v>
      </c>
      <c r="J30" s="26">
        <f t="shared" si="10"/>
        <v>3.6748768472906415</v>
      </c>
      <c r="K30" s="26">
        <f t="shared" si="10"/>
        <v>4.007670182166826</v>
      </c>
      <c r="L30" s="26">
        <f>L28/L13*1000</f>
        <v>4.007670182166826</v>
      </c>
      <c r="M30" s="26">
        <f t="shared" si="10"/>
        <v>5.167144221585481</v>
      </c>
    </row>
    <row r="31" spans="1:13" ht="21.75" customHeight="1">
      <c r="A31" s="46" t="s">
        <v>11</v>
      </c>
      <c r="B31" s="4" t="s">
        <v>12</v>
      </c>
      <c r="C31" s="28">
        <v>4.117</v>
      </c>
      <c r="D31" s="28">
        <v>4.29</v>
      </c>
      <c r="E31" s="28">
        <v>4.44</v>
      </c>
      <c r="F31" s="28">
        <v>4.44</v>
      </c>
      <c r="G31" s="28">
        <v>4.46</v>
      </c>
      <c r="H31" s="28">
        <v>4.56</v>
      </c>
      <c r="I31" s="28">
        <v>4.56</v>
      </c>
      <c r="J31" s="28">
        <v>4.6</v>
      </c>
      <c r="K31" s="28">
        <v>4.711</v>
      </c>
      <c r="L31" s="28">
        <v>4.71</v>
      </c>
      <c r="M31" s="28">
        <v>4.75</v>
      </c>
    </row>
    <row r="32" spans="1:13" ht="25.5">
      <c r="A32" s="47"/>
      <c r="B32" s="4" t="s">
        <v>5</v>
      </c>
      <c r="C32" s="26">
        <v>145</v>
      </c>
      <c r="D32" s="26">
        <f>D31/C31*100</f>
        <v>104.20208889968423</v>
      </c>
      <c r="E32" s="26">
        <f>E31/D31*100</f>
        <v>103.4965034965035</v>
      </c>
      <c r="F32" s="26">
        <f>F31/D31*100</f>
        <v>103.4965034965035</v>
      </c>
      <c r="G32" s="26">
        <f aca="true" t="shared" si="11" ref="G32:L32">G31/D31*100</f>
        <v>103.96270396270396</v>
      </c>
      <c r="H32" s="26">
        <f>H31/E31*100</f>
        <v>102.70270270270268</v>
      </c>
      <c r="I32" s="26">
        <f t="shared" si="11"/>
        <v>102.70270270270268</v>
      </c>
      <c r="J32" s="26">
        <f t="shared" si="11"/>
        <v>103.13901345291478</v>
      </c>
      <c r="K32" s="26">
        <f t="shared" si="11"/>
        <v>103.31140350877195</v>
      </c>
      <c r="L32" s="26">
        <f t="shared" si="11"/>
        <v>103.28947368421053</v>
      </c>
      <c r="M32" s="26">
        <f>M31/J31*100</f>
        <v>103.2608695652174</v>
      </c>
    </row>
    <row r="33" spans="1:13" ht="35.25" customHeight="1">
      <c r="A33" s="23" t="s">
        <v>24</v>
      </c>
      <c r="B33" s="4" t="s">
        <v>20</v>
      </c>
      <c r="C33" s="26">
        <f>C31/C13*1000</f>
        <v>45.09309967141292</v>
      </c>
      <c r="D33" s="26">
        <f>D31/D13*1000</f>
        <v>45.063025210084035</v>
      </c>
      <c r="E33" s="26">
        <f aca="true" t="shared" si="12" ref="E33:M33">E31/E13*1000</f>
        <v>45.12195121951219</v>
      </c>
      <c r="F33" s="26">
        <f>F31/F13*1000</f>
        <v>45.12195121951219</v>
      </c>
      <c r="G33" s="26">
        <f t="shared" si="12"/>
        <v>45.233265720081135</v>
      </c>
      <c r="H33" s="26">
        <f t="shared" si="12"/>
        <v>45.059288537549406</v>
      </c>
      <c r="I33" s="26">
        <f>I31/I13*1000</f>
        <v>45.059288537549406</v>
      </c>
      <c r="J33" s="26">
        <f t="shared" si="12"/>
        <v>45.320197044334975</v>
      </c>
      <c r="K33" s="26">
        <f t="shared" si="12"/>
        <v>45.167785234899334</v>
      </c>
      <c r="L33" s="26">
        <f>L31/L13*1000</f>
        <v>45.15819750719079</v>
      </c>
      <c r="M33" s="26">
        <f t="shared" si="12"/>
        <v>45.36771728748806</v>
      </c>
    </row>
    <row r="34" spans="1:13" ht="17.25" customHeight="1">
      <c r="A34" s="57" t="s">
        <v>38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33"/>
    </row>
    <row r="35" spans="1:13" ht="19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11"/>
    </row>
    <row r="36" spans="1:13" ht="16.5" customHeight="1">
      <c r="A36" s="34"/>
      <c r="B36" s="34"/>
      <c r="C36" s="35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47.2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13"/>
    </row>
    <row r="38" spans="1:13" ht="62.2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13"/>
    </row>
    <row r="40" spans="1:13" ht="14.2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15"/>
    </row>
    <row r="42" spans="1:13" ht="14.2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13"/>
    </row>
    <row r="43" spans="1:13" ht="14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13"/>
    </row>
  </sheetData>
  <sheetProtection formatCells="0" formatColumns="0" formatRows="0" insertColumns="0" insertRows="0" insertHyperlinks="0" deleteColumns="0" deleteRows="0" selectLockedCells="1" selectUnlockedCells="1"/>
  <protectedRanges>
    <protectedRange password="CF7A" sqref="N9:O10 A9:A20 A22:A33 B9:M33" name="Диапазон4"/>
    <protectedRange password="ECE4" sqref="C13:M33" name="Диапазон1"/>
  </protectedRanges>
  <mergeCells count="37">
    <mergeCell ref="C9:C10"/>
    <mergeCell ref="E9:G10"/>
    <mergeCell ref="H9:J10"/>
    <mergeCell ref="K9:M10"/>
    <mergeCell ref="A18:A19"/>
    <mergeCell ref="J11:J12"/>
    <mergeCell ref="M11:M12"/>
    <mergeCell ref="A34:L34"/>
    <mergeCell ref="A43:L43"/>
    <mergeCell ref="A37:L37"/>
    <mergeCell ref="I11:I12"/>
    <mergeCell ref="C11:C12"/>
    <mergeCell ref="A16:A17"/>
    <mergeCell ref="A42:L42"/>
    <mergeCell ref="A22:A23"/>
    <mergeCell ref="A38:L38"/>
    <mergeCell ref="A40:L40"/>
    <mergeCell ref="A28:A29"/>
    <mergeCell ref="A31:A32"/>
    <mergeCell ref="A1:L5"/>
    <mergeCell ref="D11:D12"/>
    <mergeCell ref="A7:L7"/>
    <mergeCell ref="K11:K12"/>
    <mergeCell ref="A9:A12"/>
    <mergeCell ref="A20:A21"/>
    <mergeCell ref="B9:B12"/>
    <mergeCell ref="C6:H6"/>
    <mergeCell ref="A35:L35"/>
    <mergeCell ref="A13:A14"/>
    <mergeCell ref="N9:O10"/>
    <mergeCell ref="L11:L12"/>
    <mergeCell ref="F11:F12"/>
    <mergeCell ref="H11:H12"/>
    <mergeCell ref="D9:D10"/>
    <mergeCell ref="E11:E12"/>
    <mergeCell ref="G11:G12"/>
    <mergeCell ref="A25:A26"/>
  </mergeCells>
  <printOptions/>
  <pageMargins left="0.6299212598425197" right="0.2362204724409449" top="0.5511811023622047" bottom="0.5511811023622047" header="0.31496062992125984" footer="0.31496062992125984"/>
  <pageSetup fitToHeight="3" horizontalDpi="600" verticalDpi="600" orientation="landscape" paperSize="9" scale="75" r:id="rId1"/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SheetLayoutView="100" zoomScalePageLayoutView="0" workbookViewId="0" topLeftCell="A1">
      <selection activeCell="G22" sqref="G22"/>
    </sheetView>
  </sheetViews>
  <sheetFormatPr defaultColWidth="9.00390625" defaultRowHeight="12.75"/>
  <cols>
    <col min="1" max="1" width="36.75390625" style="3" customWidth="1"/>
    <col min="2" max="2" width="11.25390625" style="3" customWidth="1"/>
    <col min="3" max="3" width="10.75390625" style="14" customWidth="1"/>
    <col min="4" max="4" width="8.625" style="3" customWidth="1"/>
    <col min="5" max="5" width="11.00390625" style="3" customWidth="1"/>
    <col min="6" max="6" width="11.75390625" style="3" customWidth="1"/>
    <col min="7" max="7" width="10.25390625" style="3" customWidth="1"/>
    <col min="8" max="8" width="10.625" style="3" customWidth="1"/>
    <col min="9" max="9" width="11.875" style="3" customWidth="1"/>
    <col min="10" max="10" width="10.875" style="3" customWidth="1"/>
    <col min="11" max="11" width="10.25390625" style="3" customWidth="1"/>
    <col min="12" max="12" width="11.00390625" style="3" customWidth="1"/>
    <col min="13" max="13" width="10.375" style="3" customWidth="1"/>
    <col min="14" max="16384" width="9.125" style="3" customWidth="1"/>
  </cols>
  <sheetData>
    <row r="1" spans="1:13" ht="15.75" customHeight="1">
      <c r="A1" s="48" t="s">
        <v>33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6"/>
    </row>
    <row r="2" spans="1:13" ht="13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6"/>
    </row>
    <row r="3" spans="1:13" ht="17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16"/>
    </row>
    <row r="4" spans="1:13" ht="12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16"/>
    </row>
    <row r="5" spans="1:13" ht="14.25" customHeight="1" hidden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16"/>
    </row>
    <row r="6" spans="1:13" ht="14.25" customHeight="1">
      <c r="A6" s="9"/>
      <c r="B6" s="6"/>
      <c r="C6" s="71" t="s">
        <v>37</v>
      </c>
      <c r="D6" s="71"/>
      <c r="E6" s="71"/>
      <c r="F6" s="71"/>
      <c r="G6" s="6"/>
      <c r="H6" s="6"/>
      <c r="I6" s="9"/>
      <c r="J6" s="9"/>
      <c r="K6" s="9"/>
      <c r="L6" s="9"/>
      <c r="M6" s="9"/>
    </row>
    <row r="7" spans="1:13" ht="12.75">
      <c r="A7" s="49" t="s">
        <v>13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7"/>
    </row>
    <row r="8" spans="1:13" ht="12.75">
      <c r="A8" s="7"/>
      <c r="B8" s="7"/>
      <c r="C8" s="10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5" ht="12.75">
      <c r="A9" s="42" t="s">
        <v>0</v>
      </c>
      <c r="B9" s="53" t="s">
        <v>1</v>
      </c>
      <c r="C9" s="62">
        <v>2015</v>
      </c>
      <c r="D9" s="44">
        <v>2016</v>
      </c>
      <c r="E9" s="72">
        <v>2017</v>
      </c>
      <c r="F9" s="72"/>
      <c r="G9" s="73"/>
      <c r="H9" s="72">
        <v>2018</v>
      </c>
      <c r="I9" s="72"/>
      <c r="J9" s="73"/>
      <c r="K9" s="72">
        <v>2019</v>
      </c>
      <c r="L9" s="72"/>
      <c r="M9" s="73"/>
      <c r="N9" s="41"/>
      <c r="O9" s="41"/>
    </row>
    <row r="10" spans="1:15" ht="12.75">
      <c r="A10" s="50"/>
      <c r="B10" s="54"/>
      <c r="C10" s="63"/>
      <c r="D10" s="45"/>
      <c r="E10" s="72"/>
      <c r="F10" s="72"/>
      <c r="G10" s="73"/>
      <c r="H10" s="72"/>
      <c r="I10" s="72"/>
      <c r="J10" s="73"/>
      <c r="K10" s="72"/>
      <c r="L10" s="72"/>
      <c r="M10" s="73"/>
      <c r="N10" s="41"/>
      <c r="O10" s="41"/>
    </row>
    <row r="11" spans="1:13" ht="12.75" customHeight="1">
      <c r="A11" s="50"/>
      <c r="B11" s="54"/>
      <c r="C11" s="59" t="s">
        <v>2</v>
      </c>
      <c r="D11" s="42" t="s">
        <v>3</v>
      </c>
      <c r="E11" s="74" t="s">
        <v>34</v>
      </c>
      <c r="F11" s="74" t="s">
        <v>35</v>
      </c>
      <c r="G11" s="74" t="s">
        <v>36</v>
      </c>
      <c r="H11" s="74" t="s">
        <v>34</v>
      </c>
      <c r="I11" s="74" t="s">
        <v>35</v>
      </c>
      <c r="J11" s="74" t="s">
        <v>36</v>
      </c>
      <c r="K11" s="74" t="s">
        <v>34</v>
      </c>
      <c r="L11" s="74" t="s">
        <v>35</v>
      </c>
      <c r="M11" s="74" t="s">
        <v>36</v>
      </c>
    </row>
    <row r="12" spans="1:13" ht="22.5" customHeight="1">
      <c r="A12" s="43"/>
      <c r="B12" s="55"/>
      <c r="C12" s="60"/>
      <c r="D12" s="43"/>
      <c r="E12" s="74"/>
      <c r="F12" s="73"/>
      <c r="G12" s="73"/>
      <c r="H12" s="74"/>
      <c r="I12" s="73"/>
      <c r="J12" s="73"/>
      <c r="K12" s="74"/>
      <c r="L12" s="73"/>
      <c r="M12" s="73"/>
    </row>
    <row r="13" spans="1:13" ht="18.75" customHeight="1">
      <c r="A13" s="38" t="s">
        <v>25</v>
      </c>
      <c r="B13" s="2" t="s">
        <v>4</v>
      </c>
      <c r="C13" s="1">
        <v>87.836</v>
      </c>
      <c r="D13" s="1">
        <v>90.2</v>
      </c>
      <c r="E13" s="5">
        <v>92.2</v>
      </c>
      <c r="F13" s="5">
        <v>92.1</v>
      </c>
      <c r="G13" s="5">
        <v>92.5</v>
      </c>
      <c r="H13" s="5">
        <v>94</v>
      </c>
      <c r="I13" s="5">
        <v>93</v>
      </c>
      <c r="J13" s="5">
        <v>94.8</v>
      </c>
      <c r="K13" s="5">
        <v>95.6</v>
      </c>
      <c r="L13" s="5">
        <v>94.5</v>
      </c>
      <c r="M13" s="1">
        <v>96.7</v>
      </c>
    </row>
    <row r="14" spans="1:13" ht="25.5">
      <c r="A14" s="75"/>
      <c r="B14" s="2" t="s">
        <v>5</v>
      </c>
      <c r="C14" s="1">
        <v>102.8</v>
      </c>
      <c r="D14" s="1">
        <v>102.7</v>
      </c>
      <c r="E14" s="1">
        <f>E13/D13*100</f>
        <v>102.21729490022173</v>
      </c>
      <c r="F14" s="1">
        <f>F13/D13*100</f>
        <v>102.10643015521063</v>
      </c>
      <c r="G14" s="1">
        <f aca="true" t="shared" si="0" ref="G14:M14">G13/D13*100</f>
        <v>102.54988913525497</v>
      </c>
      <c r="H14" s="1">
        <f t="shared" si="0"/>
        <v>101.9522776572668</v>
      </c>
      <c r="I14" s="1">
        <f t="shared" si="0"/>
        <v>100.9771986970684</v>
      </c>
      <c r="J14" s="1">
        <f t="shared" si="0"/>
        <v>102.48648648648648</v>
      </c>
      <c r="K14" s="1">
        <f t="shared" si="0"/>
        <v>101.70212765957447</v>
      </c>
      <c r="L14" s="1">
        <f t="shared" si="0"/>
        <v>101.61290322580645</v>
      </c>
      <c r="M14" s="1">
        <f t="shared" si="0"/>
        <v>102.0042194092827</v>
      </c>
    </row>
    <row r="15" spans="1:13" ht="19.5" customHeight="1">
      <c r="A15" s="17" t="s">
        <v>26</v>
      </c>
      <c r="B15" s="2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20.25" customHeight="1">
      <c r="A16" s="38" t="s">
        <v>14</v>
      </c>
      <c r="B16" s="2" t="s">
        <v>4</v>
      </c>
      <c r="C16" s="1">
        <v>13.7</v>
      </c>
      <c r="D16" s="1">
        <v>14.1</v>
      </c>
      <c r="E16" s="1">
        <v>14.6</v>
      </c>
      <c r="F16" s="20">
        <v>14.5</v>
      </c>
      <c r="G16" s="1">
        <v>14.7</v>
      </c>
      <c r="H16" s="21">
        <v>14.9</v>
      </c>
      <c r="I16" s="1">
        <v>14.8</v>
      </c>
      <c r="J16" s="1">
        <v>14.95</v>
      </c>
      <c r="K16" s="1">
        <v>15.5</v>
      </c>
      <c r="L16" s="1">
        <v>15.1</v>
      </c>
      <c r="M16" s="1">
        <v>15.8</v>
      </c>
    </row>
    <row r="17" spans="1:13" ht="40.5" customHeight="1">
      <c r="A17" s="75"/>
      <c r="B17" s="2" t="s">
        <v>15</v>
      </c>
      <c r="C17" s="1">
        <f>C16/C13*100</f>
        <v>15.597249419372467</v>
      </c>
      <c r="D17" s="1">
        <f aca="true" t="shared" si="1" ref="D17:M17">D16/D13*100</f>
        <v>15.631929046563192</v>
      </c>
      <c r="E17" s="1">
        <f t="shared" si="1"/>
        <v>15.835140997830802</v>
      </c>
      <c r="F17" s="1">
        <f t="shared" si="1"/>
        <v>15.743756786102065</v>
      </c>
      <c r="G17" s="1">
        <f t="shared" si="1"/>
        <v>15.891891891891891</v>
      </c>
      <c r="H17" s="1">
        <f t="shared" si="1"/>
        <v>15.851063829787234</v>
      </c>
      <c r="I17" s="1">
        <f t="shared" si="1"/>
        <v>15.913978494623656</v>
      </c>
      <c r="J17" s="1">
        <f t="shared" si="1"/>
        <v>15.770042194092825</v>
      </c>
      <c r="K17" s="1">
        <f t="shared" si="1"/>
        <v>16.213389121338913</v>
      </c>
      <c r="L17" s="1">
        <f t="shared" si="1"/>
        <v>15.978835978835978</v>
      </c>
      <c r="M17" s="1">
        <f t="shared" si="1"/>
        <v>16.339193381592555</v>
      </c>
    </row>
    <row r="18" spans="1:13" ht="18.75" customHeight="1">
      <c r="A18" s="38" t="s">
        <v>16</v>
      </c>
      <c r="B18" s="2" t="s">
        <v>4</v>
      </c>
      <c r="C18" s="1">
        <v>55</v>
      </c>
      <c r="D18" s="1">
        <v>56.1</v>
      </c>
      <c r="E18" s="1">
        <v>57.4</v>
      </c>
      <c r="F18" s="1">
        <v>57.1</v>
      </c>
      <c r="G18" s="1">
        <v>57.8</v>
      </c>
      <c r="H18" s="21">
        <v>59</v>
      </c>
      <c r="I18" s="1">
        <v>58</v>
      </c>
      <c r="J18" s="1">
        <v>60.7</v>
      </c>
      <c r="K18" s="1">
        <v>61</v>
      </c>
      <c r="L18" s="1">
        <v>59.4</v>
      </c>
      <c r="M18" s="1">
        <v>61.9</v>
      </c>
    </row>
    <row r="19" spans="1:13" ht="42" customHeight="1">
      <c r="A19" s="75"/>
      <c r="B19" s="2" t="s">
        <v>18</v>
      </c>
      <c r="C19" s="1">
        <f aca="true" t="shared" si="2" ref="C19:M19">C18/C13*100</f>
        <v>62.61669474930552</v>
      </c>
      <c r="D19" s="1">
        <f t="shared" si="2"/>
        <v>62.19512195121951</v>
      </c>
      <c r="E19" s="1">
        <f t="shared" si="2"/>
        <v>62.255965292841644</v>
      </c>
      <c r="F19" s="1">
        <f t="shared" si="2"/>
        <v>61.997828447339856</v>
      </c>
      <c r="G19" s="1">
        <f t="shared" si="2"/>
        <v>62.486486486486484</v>
      </c>
      <c r="H19" s="1">
        <f t="shared" si="2"/>
        <v>62.76595744680851</v>
      </c>
      <c r="I19" s="1">
        <f t="shared" si="2"/>
        <v>62.365591397849464</v>
      </c>
      <c r="J19" s="1">
        <f t="shared" si="2"/>
        <v>64.0295358649789</v>
      </c>
      <c r="K19" s="1">
        <f t="shared" si="2"/>
        <v>63.80753138075315</v>
      </c>
      <c r="L19" s="1">
        <f t="shared" si="2"/>
        <v>62.857142857142854</v>
      </c>
      <c r="M19" s="1">
        <f t="shared" si="2"/>
        <v>64.0124095139607</v>
      </c>
    </row>
    <row r="20" spans="1:13" ht="19.5" customHeight="1">
      <c r="A20" s="76" t="s">
        <v>17</v>
      </c>
      <c r="B20" s="2" t="s">
        <v>4</v>
      </c>
      <c r="C20" s="1">
        <v>19.1</v>
      </c>
      <c r="D20" s="1">
        <v>20</v>
      </c>
      <c r="E20" s="1">
        <v>20.2</v>
      </c>
      <c r="F20" s="1">
        <v>20.5</v>
      </c>
      <c r="G20" s="1">
        <v>20</v>
      </c>
      <c r="H20" s="1">
        <v>20.1</v>
      </c>
      <c r="I20" s="1">
        <v>20.2</v>
      </c>
      <c r="J20" s="1">
        <v>19.1</v>
      </c>
      <c r="K20" s="1">
        <v>19.1</v>
      </c>
      <c r="L20" s="1">
        <v>20</v>
      </c>
      <c r="M20" s="1">
        <v>19</v>
      </c>
    </row>
    <row r="21" spans="1:13" ht="45" customHeight="1">
      <c r="A21" s="77"/>
      <c r="B21" s="2" t="s">
        <v>19</v>
      </c>
      <c r="C21" s="1">
        <f>C20/C13*100</f>
        <v>21.745070358395193</v>
      </c>
      <c r="D21" s="1">
        <f>D20/D13*100</f>
        <v>22.172949002217294</v>
      </c>
      <c r="E21" s="1">
        <f aca="true" t="shared" si="3" ref="E21:M21">E20/E13*100</f>
        <v>21.908893709327547</v>
      </c>
      <c r="F21" s="1">
        <f t="shared" si="3"/>
        <v>22.25841476655809</v>
      </c>
      <c r="G21" s="1">
        <f t="shared" si="3"/>
        <v>21.62162162162162</v>
      </c>
      <c r="H21" s="1">
        <f t="shared" si="3"/>
        <v>21.382978723404257</v>
      </c>
      <c r="I21" s="1">
        <f t="shared" si="3"/>
        <v>21.72043010752688</v>
      </c>
      <c r="J21" s="1">
        <f t="shared" si="3"/>
        <v>20.147679324894515</v>
      </c>
      <c r="K21" s="1">
        <f t="shared" si="3"/>
        <v>19.979079497907954</v>
      </c>
      <c r="L21" s="1">
        <f t="shared" si="3"/>
        <v>21.164021164021165</v>
      </c>
      <c r="M21" s="1">
        <f t="shared" si="3"/>
        <v>19.64839710444674</v>
      </c>
    </row>
    <row r="22" spans="1:13" ht="21.75" customHeight="1">
      <c r="A22" s="38" t="s">
        <v>7</v>
      </c>
      <c r="B22" s="2" t="s">
        <v>4</v>
      </c>
      <c r="C22" s="22">
        <v>0.91</v>
      </c>
      <c r="D22" s="22">
        <v>1.02</v>
      </c>
      <c r="E22" s="22">
        <v>1.02</v>
      </c>
      <c r="F22" s="22">
        <v>0.987</v>
      </c>
      <c r="G22" s="22">
        <v>1.023</v>
      </c>
      <c r="H22" s="22">
        <v>1.024</v>
      </c>
      <c r="I22" s="22">
        <v>0.99</v>
      </c>
      <c r="J22" s="22">
        <v>1.028</v>
      </c>
      <c r="K22" s="22">
        <v>1.029</v>
      </c>
      <c r="L22" s="22">
        <v>0.993</v>
      </c>
      <c r="M22" s="22">
        <v>1.035</v>
      </c>
    </row>
    <row r="23" spans="1:13" ht="25.5">
      <c r="A23" s="75"/>
      <c r="B23" s="2" t="s">
        <v>5</v>
      </c>
      <c r="C23" s="1">
        <v>89.5</v>
      </c>
      <c r="D23" s="1">
        <v>113.3</v>
      </c>
      <c r="E23" s="1">
        <f>E22/D22*100</f>
        <v>100</v>
      </c>
      <c r="F23" s="1">
        <f>F22/D22*100</f>
        <v>96.76470588235294</v>
      </c>
      <c r="G23" s="1">
        <f>G22/F22*100</f>
        <v>103.64741641337385</v>
      </c>
      <c r="H23" s="1">
        <f>+H22/E22*100</f>
        <v>100.3921568627451</v>
      </c>
      <c r="I23" s="1">
        <f>I22/F22*100</f>
        <v>100.30395136778117</v>
      </c>
      <c r="J23" s="1">
        <f>J22/G22*100</f>
        <v>100.4887585532747</v>
      </c>
      <c r="K23" s="1">
        <f>K22/H22*100</f>
        <v>100.48828125</v>
      </c>
      <c r="L23" s="1">
        <f>+L22/I22*100</f>
        <v>100.3030303030303</v>
      </c>
      <c r="M23" s="1">
        <f>M22/J22*100</f>
        <v>100.68093385214007</v>
      </c>
    </row>
    <row r="24" spans="1:13" ht="25.5" customHeight="1">
      <c r="A24" s="17" t="s">
        <v>21</v>
      </c>
      <c r="B24" s="2" t="s">
        <v>8</v>
      </c>
      <c r="C24" s="1">
        <v>10.4</v>
      </c>
      <c r="D24" s="1">
        <v>11.3</v>
      </c>
      <c r="E24" s="1">
        <v>11.3</v>
      </c>
      <c r="F24" s="1">
        <v>11</v>
      </c>
      <c r="G24" s="1">
        <v>11.4</v>
      </c>
      <c r="H24" s="1">
        <v>11.3</v>
      </c>
      <c r="I24" s="1">
        <v>11</v>
      </c>
      <c r="J24" s="1">
        <v>11.4</v>
      </c>
      <c r="K24" s="1">
        <v>11.3</v>
      </c>
      <c r="L24" s="1">
        <v>11</v>
      </c>
      <c r="M24" s="1">
        <v>11.4</v>
      </c>
    </row>
    <row r="25" spans="1:13" ht="20.25" customHeight="1">
      <c r="A25" s="38" t="s">
        <v>9</v>
      </c>
      <c r="B25" s="2" t="s">
        <v>6</v>
      </c>
      <c r="C25" s="21">
        <v>0.975</v>
      </c>
      <c r="D25" s="21">
        <v>0.95</v>
      </c>
      <c r="E25" s="21">
        <v>0.95</v>
      </c>
      <c r="F25" s="21">
        <v>1</v>
      </c>
      <c r="G25" s="21">
        <v>0.94</v>
      </c>
      <c r="H25" s="21">
        <v>0.95</v>
      </c>
      <c r="I25" s="21">
        <v>1</v>
      </c>
      <c r="J25" s="21">
        <v>0.93</v>
      </c>
      <c r="K25" s="21">
        <v>0.94</v>
      </c>
      <c r="L25" s="21">
        <v>1</v>
      </c>
      <c r="M25" s="21">
        <v>0.92</v>
      </c>
    </row>
    <row r="26" spans="1:13" ht="25.5">
      <c r="A26" s="75"/>
      <c r="B26" s="2" t="s">
        <v>5</v>
      </c>
      <c r="C26" s="1">
        <v>102.4</v>
      </c>
      <c r="D26" s="1">
        <v>96.939</v>
      </c>
      <c r="E26" s="21">
        <f>E25/D25*100</f>
        <v>100</v>
      </c>
      <c r="F26" s="21">
        <f>F25/D25*100</f>
        <v>105.26315789473684</v>
      </c>
      <c r="G26" s="21">
        <f>G25/D25*100</f>
        <v>98.94736842105263</v>
      </c>
      <c r="H26" s="21">
        <f>H25/G25*100</f>
        <v>101.06382978723406</v>
      </c>
      <c r="I26" s="21">
        <f>I25/F25*100</f>
        <v>100</v>
      </c>
      <c r="J26" s="21">
        <f>J25/G25*100</f>
        <v>98.93617021276597</v>
      </c>
      <c r="K26" s="21">
        <f>K25/H25*100</f>
        <v>98.94736842105263</v>
      </c>
      <c r="L26" s="21">
        <f>L25/I25*100</f>
        <v>100</v>
      </c>
      <c r="M26" s="21">
        <f>M25/J25*100</f>
        <v>98.9247311827957</v>
      </c>
    </row>
    <row r="27" spans="1:13" ht="17.25" customHeight="1">
      <c r="A27" s="23" t="s">
        <v>22</v>
      </c>
      <c r="B27" s="4" t="s">
        <v>8</v>
      </c>
      <c r="C27" s="1">
        <v>11.1</v>
      </c>
      <c r="D27" s="1">
        <v>10.5</v>
      </c>
      <c r="E27" s="1">
        <f aca="true" t="shared" si="4" ref="E27:M27">E25/E13*1000</f>
        <v>10.303687635574837</v>
      </c>
      <c r="F27" s="1">
        <f t="shared" si="4"/>
        <v>10.857763300760045</v>
      </c>
      <c r="G27" s="1">
        <f t="shared" si="4"/>
        <v>10.162162162162161</v>
      </c>
      <c r="H27" s="1">
        <f t="shared" si="4"/>
        <v>10.106382978723403</v>
      </c>
      <c r="I27" s="1">
        <f t="shared" si="4"/>
        <v>10.752688172043012</v>
      </c>
      <c r="J27" s="1">
        <f t="shared" si="4"/>
        <v>9.810126582278482</v>
      </c>
      <c r="K27" s="1">
        <f t="shared" si="4"/>
        <v>9.832635983263598</v>
      </c>
      <c r="L27" s="1">
        <f t="shared" si="4"/>
        <v>10.582010582010582</v>
      </c>
      <c r="M27" s="1">
        <f t="shared" si="4"/>
        <v>9.513960703205791</v>
      </c>
    </row>
    <row r="28" spans="1:13" ht="24.75" customHeight="1">
      <c r="A28" s="46" t="s">
        <v>10</v>
      </c>
      <c r="B28" s="24" t="s">
        <v>6</v>
      </c>
      <c r="C28" s="22">
        <v>-0.065</v>
      </c>
      <c r="D28" s="22">
        <v>0.07</v>
      </c>
      <c r="E28" s="22">
        <v>0.072</v>
      </c>
      <c r="F28" s="22">
        <v>0.068</v>
      </c>
      <c r="G28" s="22">
        <v>0.073</v>
      </c>
      <c r="H28" s="22">
        <v>0.074</v>
      </c>
      <c r="I28" s="22">
        <v>0.069</v>
      </c>
      <c r="J28" s="22">
        <v>0.076</v>
      </c>
      <c r="K28" s="22">
        <v>0.077</v>
      </c>
      <c r="L28" s="22">
        <v>0.07</v>
      </c>
      <c r="M28" s="22">
        <v>0.079</v>
      </c>
    </row>
    <row r="29" spans="1:13" ht="25.5">
      <c r="A29" s="75"/>
      <c r="B29" s="4" t="s">
        <v>5</v>
      </c>
      <c r="C29" s="1">
        <v>-100</v>
      </c>
      <c r="D29" s="1">
        <v>100</v>
      </c>
      <c r="E29" s="1">
        <f>E28/D28*100</f>
        <v>102.85714285714285</v>
      </c>
      <c r="F29" s="1">
        <f>F28/D28*100</f>
        <v>97.14285714285714</v>
      </c>
      <c r="G29" s="1">
        <f aca="true" t="shared" si="5" ref="G29:M29">G28/D28*100</f>
        <v>104.28571428571428</v>
      </c>
      <c r="H29" s="1">
        <f t="shared" si="5"/>
        <v>102.77777777777779</v>
      </c>
      <c r="I29" s="1">
        <f t="shared" si="5"/>
        <v>101.47058823529412</v>
      </c>
      <c r="J29" s="1">
        <f t="shared" si="5"/>
        <v>104.10958904109589</v>
      </c>
      <c r="K29" s="1">
        <f t="shared" si="5"/>
        <v>104.05405405405406</v>
      </c>
      <c r="L29" s="1">
        <f t="shared" si="5"/>
        <v>101.44927536231884</v>
      </c>
      <c r="M29" s="1">
        <f t="shared" si="5"/>
        <v>103.94736842105263</v>
      </c>
    </row>
    <row r="30" spans="1:13" ht="33.75" customHeight="1">
      <c r="A30" s="23" t="s">
        <v>23</v>
      </c>
      <c r="B30" s="4" t="s">
        <v>8</v>
      </c>
      <c r="C30" s="1">
        <v>-0.8</v>
      </c>
      <c r="D30" s="1">
        <v>0.8</v>
      </c>
      <c r="E30" s="1">
        <f aca="true" t="shared" si="6" ref="E30:M30">E28/E13*1000</f>
        <v>0.7809110629067244</v>
      </c>
      <c r="F30" s="1">
        <f t="shared" si="6"/>
        <v>0.7383279044516831</v>
      </c>
      <c r="G30" s="1">
        <f t="shared" si="6"/>
        <v>0.7891891891891891</v>
      </c>
      <c r="H30" s="1">
        <f t="shared" si="6"/>
        <v>0.7872340425531915</v>
      </c>
      <c r="I30" s="1">
        <f t="shared" si="6"/>
        <v>0.7419354838709679</v>
      </c>
      <c r="J30" s="1">
        <f t="shared" si="6"/>
        <v>0.8016877637130803</v>
      </c>
      <c r="K30" s="1">
        <f t="shared" si="6"/>
        <v>0.805439330543933</v>
      </c>
      <c r="L30" s="1">
        <f t="shared" si="6"/>
        <v>0.7407407407407408</v>
      </c>
      <c r="M30" s="1">
        <f t="shared" si="6"/>
        <v>0.8169596690796277</v>
      </c>
    </row>
    <row r="31" spans="1:13" ht="21.75" customHeight="1">
      <c r="A31" s="46" t="s">
        <v>11</v>
      </c>
      <c r="B31" s="4" t="s">
        <v>12</v>
      </c>
      <c r="C31" s="1">
        <v>2.84</v>
      </c>
      <c r="D31" s="1">
        <v>2.9</v>
      </c>
      <c r="E31" s="1">
        <v>3</v>
      </c>
      <c r="F31" s="1">
        <v>2.9</v>
      </c>
      <c r="G31" s="1">
        <v>3.2</v>
      </c>
      <c r="H31" s="1">
        <v>3.2</v>
      </c>
      <c r="I31" s="1">
        <v>3</v>
      </c>
      <c r="J31" s="1">
        <v>3.4</v>
      </c>
      <c r="K31" s="1">
        <v>3.5</v>
      </c>
      <c r="L31" s="1">
        <v>3.1</v>
      </c>
      <c r="M31" s="1">
        <v>3.6</v>
      </c>
    </row>
    <row r="32" spans="1:13" ht="25.5">
      <c r="A32" s="75"/>
      <c r="B32" s="4" t="s">
        <v>5</v>
      </c>
      <c r="C32" s="1">
        <v>142</v>
      </c>
      <c r="D32" s="1">
        <f>D31/D13*1000</f>
        <v>32.150776053215075</v>
      </c>
      <c r="E32" s="1">
        <f>E31/D31*100</f>
        <v>103.44827586206897</v>
      </c>
      <c r="F32" s="1">
        <f>F31/D31*100</f>
        <v>100</v>
      </c>
      <c r="G32" s="1">
        <f>G31/D31*100</f>
        <v>110.34482758620689</v>
      </c>
      <c r="H32" s="1">
        <f>H31/E31*100</f>
        <v>106.66666666666667</v>
      </c>
      <c r="I32" s="1">
        <f>I31/F31*100</f>
        <v>103.44827586206897</v>
      </c>
      <c r="J32" s="1">
        <f>J31/G31*100</f>
        <v>106.25</v>
      </c>
      <c r="K32" s="1">
        <f>+K31/H31*100</f>
        <v>109.375</v>
      </c>
      <c r="L32" s="1">
        <f>L31/I31*100</f>
        <v>103.33333333333334</v>
      </c>
      <c r="M32" s="1">
        <f>M31/J31*100</f>
        <v>105.88235294117648</v>
      </c>
    </row>
    <row r="33" spans="1:13" ht="35.25" customHeight="1">
      <c r="A33" s="23" t="s">
        <v>24</v>
      </c>
      <c r="B33" s="4" t="s">
        <v>20</v>
      </c>
      <c r="C33" s="1">
        <f>C31/C13*1000</f>
        <v>32.332984197823215</v>
      </c>
      <c r="D33" s="1">
        <v>35.5</v>
      </c>
      <c r="E33" s="1">
        <f aca="true" t="shared" si="7" ref="E33:M33">E31/E13*1000</f>
        <v>32.53796095444685</v>
      </c>
      <c r="F33" s="1">
        <f t="shared" si="7"/>
        <v>31.487513572204126</v>
      </c>
      <c r="G33" s="1">
        <f t="shared" si="7"/>
        <v>34.5945945945946</v>
      </c>
      <c r="H33" s="1">
        <f t="shared" si="7"/>
        <v>34.04255319148936</v>
      </c>
      <c r="I33" s="1">
        <f t="shared" si="7"/>
        <v>32.25806451612903</v>
      </c>
      <c r="J33" s="1">
        <f t="shared" si="7"/>
        <v>35.86497890295359</v>
      </c>
      <c r="K33" s="1">
        <f t="shared" si="7"/>
        <v>36.610878661087874</v>
      </c>
      <c r="L33" s="1">
        <f t="shared" si="7"/>
        <v>32.80423280423281</v>
      </c>
      <c r="M33" s="1">
        <f t="shared" si="7"/>
        <v>37.22854188210962</v>
      </c>
    </row>
    <row r="34" spans="1:13" ht="12.7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25"/>
    </row>
    <row r="35" spans="1:13" ht="19.5" customHeight="1">
      <c r="A35" s="37" t="s">
        <v>27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11"/>
    </row>
    <row r="36" spans="1:13" ht="16.5" customHeight="1">
      <c r="A36" s="8"/>
      <c r="B36" s="8"/>
      <c r="C36" s="12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47.25" customHeight="1">
      <c r="A37" s="58" t="s">
        <v>32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13"/>
    </row>
    <row r="38" spans="1:13" ht="62.25" customHeight="1">
      <c r="A38" s="58" t="s">
        <v>28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13"/>
    </row>
    <row r="40" spans="1:13" ht="14.25">
      <c r="A40" s="61" t="s">
        <v>29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15"/>
    </row>
    <row r="42" spans="1:13" ht="14.25">
      <c r="A42" s="58" t="s">
        <v>31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13"/>
    </row>
    <row r="43" spans="1:13" ht="14.25">
      <c r="A43" s="58" t="s">
        <v>30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13"/>
    </row>
  </sheetData>
  <sheetProtection/>
  <protectedRanges>
    <protectedRange password="CF7A" sqref="N9:O10 A9:A20 A22:A33 F9:F15 B9:E16 G9:M16 B17:M33" name="Диапазон4"/>
    <protectedRange password="ECE4" sqref="F13:F15 C13:E16 G13:M16 C17:M33" name="Диапазон1"/>
  </protectedRanges>
  <mergeCells count="37">
    <mergeCell ref="A37:L37"/>
    <mergeCell ref="A38:L38"/>
    <mergeCell ref="A40:L40"/>
    <mergeCell ref="A42:L42"/>
    <mergeCell ref="A43:L43"/>
    <mergeCell ref="A22:A23"/>
    <mergeCell ref="A25:A26"/>
    <mergeCell ref="A28:A29"/>
    <mergeCell ref="A31:A32"/>
    <mergeCell ref="A34:L34"/>
    <mergeCell ref="A35:L35"/>
    <mergeCell ref="L11:L12"/>
    <mergeCell ref="M11:M12"/>
    <mergeCell ref="A13:A14"/>
    <mergeCell ref="A16:A17"/>
    <mergeCell ref="A18:A19"/>
    <mergeCell ref="A20:A21"/>
    <mergeCell ref="N9:O10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A1:L5"/>
    <mergeCell ref="C6:F6"/>
    <mergeCell ref="A7:L7"/>
    <mergeCell ref="A9:A12"/>
    <mergeCell ref="B9:B12"/>
    <mergeCell ref="C9:C10"/>
    <mergeCell ref="D9:D10"/>
    <mergeCell ref="E9:G10"/>
    <mergeCell ref="H9:J10"/>
    <mergeCell ref="K9:M10"/>
  </mergeCells>
  <printOptions/>
  <pageMargins left="0.7086614173228347" right="0.7086614173228347" top="0.7480314960629921" bottom="0.7480314960629921" header="0.31496062992125984" footer="0.31496062992125984"/>
  <pageSetup fitToHeight="3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Сам.обл.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SOLOVYOVA</dc:creator>
  <cp:keywords/>
  <dc:description/>
  <cp:lastModifiedBy>Хаустова Любовь</cp:lastModifiedBy>
  <cp:lastPrinted>2017-07-20T05:25:03Z</cp:lastPrinted>
  <dcterms:created xsi:type="dcterms:W3CDTF">2012-05-24T11:33:26Z</dcterms:created>
  <dcterms:modified xsi:type="dcterms:W3CDTF">2017-07-20T05:54:05Z</dcterms:modified>
  <cp:category/>
  <cp:version/>
  <cp:contentType/>
  <cp:contentStatus/>
</cp:coreProperties>
</file>